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chasestuart/Desktop/"/>
    </mc:Choice>
  </mc:AlternateContent>
  <bookViews>
    <workbookView xWindow="0" yWindow="460" windowWidth="20480" windowHeight="1136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6" i="1" l="1"/>
  <c r="O6" i="1"/>
  <c r="P6" i="1"/>
  <c r="Q6" i="1"/>
  <c r="R6" i="1"/>
  <c r="N4" i="1"/>
  <c r="O4" i="1"/>
  <c r="P4" i="1"/>
  <c r="Q4" i="1"/>
  <c r="R4" i="1"/>
  <c r="N7" i="1"/>
  <c r="O7" i="1"/>
  <c r="P7" i="1"/>
  <c r="Q7" i="1"/>
  <c r="R7" i="1"/>
  <c r="N5" i="1"/>
  <c r="O5" i="1"/>
  <c r="P5" i="1"/>
  <c r="Q5" i="1"/>
  <c r="R5" i="1"/>
  <c r="N3" i="1"/>
  <c r="O3" i="1"/>
  <c r="P3" i="1"/>
  <c r="Q3" i="1"/>
  <c r="R3" i="1"/>
  <c r="O14" i="1"/>
  <c r="O17" i="1"/>
  <c r="P17" i="1"/>
  <c r="O24" i="1"/>
  <c r="O16" i="1"/>
  <c r="P16" i="1"/>
  <c r="O23" i="1"/>
  <c r="O15" i="1"/>
  <c r="O13" i="1"/>
  <c r="N20" i="1"/>
  <c r="P13" i="1"/>
  <c r="O20" i="1"/>
  <c r="N21" i="1"/>
  <c r="P14" i="1"/>
  <c r="O21" i="1"/>
  <c r="N22" i="1"/>
  <c r="P15" i="1"/>
  <c r="O22" i="1"/>
  <c r="N23" i="1"/>
  <c r="N24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2" i="1"/>
</calcChain>
</file>

<file path=xl/sharedStrings.xml><?xml version="1.0" encoding="utf-8"?>
<sst xmlns="http://schemas.openxmlformats.org/spreadsheetml/2006/main" count="332" uniqueCount="32">
  <si>
    <t>TEN-HOU</t>
  </si>
  <si>
    <t>MIA-BUF</t>
  </si>
  <si>
    <t>BAL-CIN</t>
  </si>
  <si>
    <t>PIT-CLE</t>
  </si>
  <si>
    <t>JAX-IND</t>
  </si>
  <si>
    <t>AFCS</t>
  </si>
  <si>
    <t>5 Seed</t>
  </si>
  <si>
    <t>6 Seed</t>
  </si>
  <si>
    <t>7 Seed</t>
  </si>
  <si>
    <t>TEN</t>
  </si>
  <si>
    <t>MIA</t>
  </si>
  <si>
    <t>BAL</t>
  </si>
  <si>
    <t>PIT</t>
  </si>
  <si>
    <t>JAX</t>
  </si>
  <si>
    <t>CLE</t>
  </si>
  <si>
    <t>IND</t>
  </si>
  <si>
    <t>CIN</t>
  </si>
  <si>
    <t>BUF</t>
  </si>
  <si>
    <t>HOU</t>
  </si>
  <si>
    <t>Spread</t>
  </si>
  <si>
    <t>Odds of Winning</t>
  </si>
  <si>
    <t>TM1-TM2</t>
  </si>
  <si>
    <t>TM1</t>
  </si>
  <si>
    <t>TM2</t>
  </si>
  <si>
    <t>TM 1</t>
  </si>
  <si>
    <t>Likelihood</t>
  </si>
  <si>
    <t>Odds of Making Playoffs</t>
  </si>
  <si>
    <t>As 6 seed</t>
  </si>
  <si>
    <t>As 7 seed</t>
  </si>
  <si>
    <t xml:space="preserve">As AFCS </t>
  </si>
  <si>
    <t>Total</t>
  </si>
  <si>
    <t>As 5 Seed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</si>
</sst>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/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="90" zoomScaleNormal="90" zoomScalePageLayoutView="90" workbookViewId="0">
      <selection activeCell="K2" sqref="K2"/>
    </sheetView>
  </sheetViews>
  <sheetFormatPr baseColWidth="10" defaultRowHeight="16" x14ac:dyDescent="0.2"/>
  <cols>
    <col min="1" max="10" width="10" customWidth="1"/>
    <col min="11" max="11" width="10.33203125" customWidth="1"/>
    <col min="12" max="12" width="9" customWidth="1"/>
    <col min="13" max="18" width="10.33203125" customWidth="1"/>
  </cols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25</v>
      </c>
      <c r="M1" s="1" t="s">
        <v>26</v>
      </c>
      <c r="N1" s="1"/>
      <c r="O1" s="1"/>
      <c r="P1" s="1"/>
      <c r="Q1" s="1"/>
      <c r="R1" s="1"/>
    </row>
    <row r="2" spans="1:18" x14ac:dyDescent="0.2">
      <c r="A2" t="s">
        <v>9</v>
      </c>
      <c r="B2" t="s">
        <v>17</v>
      </c>
      <c r="C2" t="s">
        <v>11</v>
      </c>
      <c r="D2" t="s">
        <v>14</v>
      </c>
      <c r="E2" t="s">
        <v>15</v>
      </c>
      <c r="F2" t="s">
        <v>9</v>
      </c>
      <c r="G2" t="s">
        <v>11</v>
      </c>
      <c r="H2" t="s">
        <v>14</v>
      </c>
      <c r="I2" t="s">
        <v>15</v>
      </c>
      <c r="J2" s="2">
        <f>VLOOKUP(B2,$M$13:$O$24,3,0)*VLOOKUP(E2,$M$13:$O$24,3,0)*VLOOKUP(D2,$M$13:$O$24,3,0)*VLOOKUP(C2,$M$13:$O$24,3,0)*VLOOKUP(A2,$M$13:$O$24,3,0)</f>
        <v>0.19343679026852531</v>
      </c>
      <c r="N2" t="s">
        <v>29</v>
      </c>
      <c r="O2" t="s">
        <v>31</v>
      </c>
      <c r="P2" t="s">
        <v>27</v>
      </c>
      <c r="Q2" t="s">
        <v>28</v>
      </c>
      <c r="R2" t="s">
        <v>30</v>
      </c>
    </row>
    <row r="3" spans="1:18" x14ac:dyDescent="0.2">
      <c r="A3" t="s">
        <v>9</v>
      </c>
      <c r="B3" t="s">
        <v>10</v>
      </c>
      <c r="C3" t="s">
        <v>11</v>
      </c>
      <c r="D3" t="s">
        <v>14</v>
      </c>
      <c r="E3" t="s">
        <v>15</v>
      </c>
      <c r="F3" t="s">
        <v>9</v>
      </c>
      <c r="G3" t="s">
        <v>10</v>
      </c>
      <c r="H3" t="s">
        <v>11</v>
      </c>
      <c r="I3" t="s">
        <v>14</v>
      </c>
      <c r="J3" s="2">
        <f>VLOOKUP(B3,$M$13:$O$24,3,0)*VLOOKUP(E3,$M$13:$O$24,3,0)*VLOOKUP(D3,$M$13:$O$24,3,0)*VLOOKUP(C3,$M$13:$O$24,3,0)*VLOOKUP(A3,$M$13:$O$24,3,0)</f>
        <v>0.12916272450386168</v>
      </c>
      <c r="M3" t="s">
        <v>9</v>
      </c>
      <c r="N3" s="2">
        <f>SUMIF(F:F,$M3,$J:$J)</f>
        <v>0.75169602970892702</v>
      </c>
      <c r="O3" s="2">
        <f>SUMIF(G:G,$M3,$J:$J)</f>
        <v>9.6850242107788392E-3</v>
      </c>
      <c r="P3" s="2">
        <f>SUMIF(H:H,$M3,$J:$J)</f>
        <v>6.498784951740065E-2</v>
      </c>
      <c r="Q3" s="2">
        <f>SUMIF(I:I,$M3,$J:$J)</f>
        <v>9.4446048148443942E-2</v>
      </c>
      <c r="R3" s="2">
        <f>SUM(N3:Q3)</f>
        <v>0.92081495158555049</v>
      </c>
    </row>
    <row r="4" spans="1:18" x14ac:dyDescent="0.2">
      <c r="A4" t="s">
        <v>9</v>
      </c>
      <c r="B4" t="s">
        <v>17</v>
      </c>
      <c r="C4" t="s">
        <v>11</v>
      </c>
      <c r="D4" t="s">
        <v>12</v>
      </c>
      <c r="E4" t="s">
        <v>15</v>
      </c>
      <c r="F4" t="s">
        <v>9</v>
      </c>
      <c r="G4" t="s">
        <v>11</v>
      </c>
      <c r="H4" t="s">
        <v>15</v>
      </c>
      <c r="I4" t="s">
        <v>10</v>
      </c>
      <c r="J4" s="2">
        <f>VLOOKUP(B4,$M$13:$O$24,3,0)*VLOOKUP(E4,$M$13:$O$24,3,0)*VLOOKUP(D4,$M$13:$O$24,3,0)*VLOOKUP(C4,$M$13:$O$24,3,0)*VLOOKUP(A4,$M$13:$O$24,3,0)</f>
        <v>9.088383060003663E-2</v>
      </c>
      <c r="M4" t="s">
        <v>11</v>
      </c>
      <c r="N4" s="2">
        <f>SUMIF(F:F,$M4,$J:$J)</f>
        <v>0</v>
      </c>
      <c r="O4" s="2">
        <f>SUMIF(G:G,$M4,$J:$J)</f>
        <v>0.47759679393423965</v>
      </c>
      <c r="P4" s="2">
        <f>SUMIF(H:H,$M4,$J:$J)</f>
        <v>0.32907611674760168</v>
      </c>
      <c r="Q4" s="2">
        <f>SUMIF(I:I,$M4,$J:$J)</f>
        <v>7.6527702605692013E-2</v>
      </c>
      <c r="R4" s="2">
        <f>SUM(N4:Q4)</f>
        <v>0.8832006132875333</v>
      </c>
    </row>
    <row r="5" spans="1:18" x14ac:dyDescent="0.2">
      <c r="A5" t="s">
        <v>18</v>
      </c>
      <c r="B5" t="s">
        <v>17</v>
      </c>
      <c r="C5" t="s">
        <v>11</v>
      </c>
      <c r="D5" t="s">
        <v>14</v>
      </c>
      <c r="E5" t="s">
        <v>15</v>
      </c>
      <c r="F5" t="s">
        <v>15</v>
      </c>
      <c r="G5" t="s">
        <v>11</v>
      </c>
      <c r="H5" t="s">
        <v>14</v>
      </c>
      <c r="I5" t="s">
        <v>9</v>
      </c>
      <c r="J5" s="2">
        <f>VLOOKUP(B5,$M$13:$O$24,3,0)*VLOOKUP(E5,$M$13:$O$24,3,0)*VLOOKUP(D5,$M$13:$O$24,3,0)*VLOOKUP(C5,$M$13:$O$24,3,0)*VLOOKUP(A5,$M$13:$O$24,3,0)</f>
        <v>8.0681838324858965E-2</v>
      </c>
      <c r="M5" t="s">
        <v>14</v>
      </c>
      <c r="N5" s="2">
        <f>SUMIF(F:F,$M5,$J:$J)</f>
        <v>0</v>
      </c>
      <c r="O5" s="2">
        <f>SUMIF(G:G,$M5,$J:$J)</f>
        <v>8.3017471282909386E-2</v>
      </c>
      <c r="P5" s="2">
        <f>SUMIF(H:H,$M5,$J:$J)</f>
        <v>0.3803646314544632</v>
      </c>
      <c r="Q5" s="2">
        <f>SUMIF(I:I,$M5,$J:$J)</f>
        <v>0.29226453620037768</v>
      </c>
      <c r="R5" s="2">
        <f>SUM(N5:Q5)</f>
        <v>0.7556466389377503</v>
      </c>
    </row>
    <row r="6" spans="1:18" x14ac:dyDescent="0.2">
      <c r="A6" t="s">
        <v>9</v>
      </c>
      <c r="B6" t="s">
        <v>10</v>
      </c>
      <c r="C6" t="s">
        <v>11</v>
      </c>
      <c r="D6" t="s">
        <v>12</v>
      </c>
      <c r="E6" t="s">
        <v>15</v>
      </c>
      <c r="F6" t="s">
        <v>9</v>
      </c>
      <c r="G6" t="s">
        <v>10</v>
      </c>
      <c r="H6" t="s">
        <v>11</v>
      </c>
      <c r="I6" t="s">
        <v>15</v>
      </c>
      <c r="J6" s="2">
        <f>VLOOKUP(B6,$M$13:$O$24,3,0)*VLOOKUP(E6,$M$13:$O$24,3,0)*VLOOKUP(D6,$M$13:$O$24,3,0)*VLOOKUP(C6,$M$13:$O$24,3,0)*VLOOKUP(A6,$M$13:$O$24,3,0)</f>
        <v>6.0685473313285339E-2</v>
      </c>
      <c r="M6" t="s">
        <v>10</v>
      </c>
      <c r="N6" s="2">
        <f>SUMIF(F:F,$M6,$J:$J)</f>
        <v>0</v>
      </c>
      <c r="O6" s="2">
        <f>SUMIF(G:G,$M6,$J:$J)</f>
        <v>0.40648061499786436</v>
      </c>
      <c r="P6" s="2">
        <f>SUMIF(H:H,$M6,$J:$J)</f>
        <v>6.9761355334360356E-2</v>
      </c>
      <c r="Q6" s="2">
        <f>SUMIF(I:I,$M6,$J:$J)</f>
        <v>0.2496394010743912</v>
      </c>
      <c r="R6" s="2">
        <f>SUM(N6:Q6)</f>
        <v>0.72588137140661591</v>
      </c>
    </row>
    <row r="7" spans="1:18" x14ac:dyDescent="0.2">
      <c r="A7" t="s">
        <v>18</v>
      </c>
      <c r="B7" t="s">
        <v>10</v>
      </c>
      <c r="C7" t="s">
        <v>11</v>
      </c>
      <c r="D7" t="s">
        <v>14</v>
      </c>
      <c r="E7" t="s">
        <v>15</v>
      </c>
      <c r="F7" t="s">
        <v>15</v>
      </c>
      <c r="G7" t="s">
        <v>10</v>
      </c>
      <c r="H7" t="s">
        <v>11</v>
      </c>
      <c r="I7" t="s">
        <v>14</v>
      </c>
      <c r="J7" s="2">
        <f>VLOOKUP(B7,$M$13:$O$24,3,0)*VLOOKUP(E7,$M$13:$O$24,3,0)*VLOOKUP(D7,$M$13:$O$24,3,0)*VLOOKUP(C7,$M$13:$O$24,3,0)*VLOOKUP(A7,$M$13:$O$24,3,0)</f>
        <v>5.3873340441353022E-2</v>
      </c>
      <c r="M7" t="s">
        <v>15</v>
      </c>
      <c r="N7" s="2">
        <f>SUMIF(F:F,$M7,$J:$J)</f>
        <v>0.24830397029107296</v>
      </c>
      <c r="O7" s="2">
        <f>SUMIF(G:G,$M7,$J:$J)</f>
        <v>2.3220095574207913E-2</v>
      </c>
      <c r="P7" s="2">
        <f>SUMIF(H:H,$M7,$J:$J)</f>
        <v>0.1558100469461742</v>
      </c>
      <c r="Q7" s="2">
        <f>SUMIF(I:I,$M7,$J:$J)</f>
        <v>0.28712231197109528</v>
      </c>
      <c r="R7" s="2">
        <f>SUM(N7:Q7)</f>
        <v>0.71445642478255034</v>
      </c>
    </row>
    <row r="8" spans="1:18" x14ac:dyDescent="0.2">
      <c r="A8" t="s">
        <v>9</v>
      </c>
      <c r="B8" t="s">
        <v>17</v>
      </c>
      <c r="C8" t="s">
        <v>16</v>
      </c>
      <c r="D8" t="s">
        <v>14</v>
      </c>
      <c r="E8" t="s">
        <v>15</v>
      </c>
      <c r="F8" t="s">
        <v>9</v>
      </c>
      <c r="G8" t="s">
        <v>14</v>
      </c>
      <c r="H8" t="s">
        <v>15</v>
      </c>
      <c r="I8" t="s">
        <v>10</v>
      </c>
      <c r="J8" s="2">
        <f>VLOOKUP(B8,$M$13:$O$24,3,0)*VLOOKUP(E8,$M$13:$O$24,3,0)*VLOOKUP(D8,$M$13:$O$24,3,0)*VLOOKUP(C8,$M$13:$O$24,3,0)*VLOOKUP(A8,$M$13:$O$24,3,0)</f>
        <v>4.9421560776525611E-2</v>
      </c>
    </row>
    <row r="9" spans="1:18" x14ac:dyDescent="0.2">
      <c r="A9" t="s">
        <v>18</v>
      </c>
      <c r="B9" t="s">
        <v>17</v>
      </c>
      <c r="C9" t="s">
        <v>11</v>
      </c>
      <c r="D9" t="s">
        <v>12</v>
      </c>
      <c r="E9" t="s">
        <v>15</v>
      </c>
      <c r="F9" t="s">
        <v>15</v>
      </c>
      <c r="G9" t="s">
        <v>11</v>
      </c>
      <c r="H9" t="s">
        <v>9</v>
      </c>
      <c r="I9" t="s">
        <v>10</v>
      </c>
      <c r="J9" s="2">
        <f>VLOOKUP(B9,$M$13:$O$24,3,0)*VLOOKUP(E9,$M$13:$O$24,3,0)*VLOOKUP(D9,$M$13:$O$24,3,0)*VLOOKUP(C9,$M$13:$O$24,3,0)*VLOOKUP(A9,$M$13:$O$24,3,0)</f>
        <v>3.7907341807300175E-2</v>
      </c>
    </row>
    <row r="10" spans="1:18" x14ac:dyDescent="0.2">
      <c r="A10" t="s">
        <v>9</v>
      </c>
      <c r="B10" t="s">
        <v>17</v>
      </c>
      <c r="C10" t="s">
        <v>11</v>
      </c>
      <c r="D10" t="s">
        <v>14</v>
      </c>
      <c r="E10" t="s">
        <v>13</v>
      </c>
      <c r="F10" t="s">
        <v>9</v>
      </c>
      <c r="G10" t="s">
        <v>11</v>
      </c>
      <c r="H10" t="s">
        <v>14</v>
      </c>
      <c r="I10" t="s">
        <v>10</v>
      </c>
      <c r="J10" s="2">
        <f>VLOOKUP(B10,$M$13:$O$24,3,0)*VLOOKUP(E10,$M$13:$O$24,3,0)*VLOOKUP(D10,$M$13:$O$24,3,0)*VLOOKUP(C10,$M$13:$O$24,3,0)*VLOOKUP(A10,$M$13:$O$24,3,0)</f>
        <v>3.5857187271158025E-2</v>
      </c>
    </row>
    <row r="11" spans="1:18" x14ac:dyDescent="0.2">
      <c r="A11" t="s">
        <v>9</v>
      </c>
      <c r="B11" t="s">
        <v>10</v>
      </c>
      <c r="C11" t="s">
        <v>16</v>
      </c>
      <c r="D11" t="s">
        <v>14</v>
      </c>
      <c r="E11" t="s">
        <v>15</v>
      </c>
      <c r="F11" t="s">
        <v>9</v>
      </c>
      <c r="G11" t="s">
        <v>10</v>
      </c>
      <c r="H11" t="s">
        <v>14</v>
      </c>
      <c r="I11" t="s">
        <v>15</v>
      </c>
      <c r="J11" s="2">
        <f>VLOOKUP(B11,$M$13:$O$24,3,0)*VLOOKUP(E11,$M$13:$O$24,3,0)*VLOOKUP(D11,$M$13:$O$24,3,0)*VLOOKUP(C11,$M$13:$O$24,3,0)*VLOOKUP(A11,$M$13:$O$24,3,0)</f>
        <v>3.3000048389284616E-2</v>
      </c>
      <c r="O11" s="1" t="s">
        <v>20</v>
      </c>
      <c r="P11" s="1"/>
    </row>
    <row r="12" spans="1:18" x14ac:dyDescent="0.2">
      <c r="A12" t="s">
        <v>18</v>
      </c>
      <c r="B12" t="s">
        <v>10</v>
      </c>
      <c r="C12" t="s">
        <v>11</v>
      </c>
      <c r="D12" t="s">
        <v>12</v>
      </c>
      <c r="E12" t="s">
        <v>15</v>
      </c>
      <c r="F12" t="s">
        <v>15</v>
      </c>
      <c r="G12" t="s">
        <v>10</v>
      </c>
      <c r="H12" t="s">
        <v>11</v>
      </c>
      <c r="I12" t="s">
        <v>14</v>
      </c>
      <c r="J12" s="2">
        <f>VLOOKUP(B12,$M$13:$O$24,3,0)*VLOOKUP(E12,$M$13:$O$24,3,0)*VLOOKUP(D12,$M$13:$O$24,3,0)*VLOOKUP(C12,$M$13:$O$24,3,0)*VLOOKUP(A12,$M$13:$O$24,3,0)</f>
        <v>2.5311707973096516E-2</v>
      </c>
      <c r="L12" t="s">
        <v>21</v>
      </c>
      <c r="M12" t="s">
        <v>24</v>
      </c>
      <c r="N12" t="s">
        <v>19</v>
      </c>
      <c r="O12" t="s">
        <v>22</v>
      </c>
      <c r="P12" t="s">
        <v>23</v>
      </c>
    </row>
    <row r="13" spans="1:18" x14ac:dyDescent="0.2">
      <c r="A13" t="s">
        <v>9</v>
      </c>
      <c r="B13" t="s">
        <v>10</v>
      </c>
      <c r="C13" t="s">
        <v>11</v>
      </c>
      <c r="D13" t="s">
        <v>14</v>
      </c>
      <c r="E13" t="s">
        <v>13</v>
      </c>
      <c r="F13" t="s">
        <v>9</v>
      </c>
      <c r="G13" t="s">
        <v>10</v>
      </c>
      <c r="H13" t="s">
        <v>11</v>
      </c>
      <c r="I13" t="s">
        <v>14</v>
      </c>
      <c r="J13" s="2">
        <f>VLOOKUP(B13,$M$13:$O$24,3,0)*VLOOKUP(E13,$M$13:$O$24,3,0)*VLOOKUP(D13,$M$13:$O$24,3,0)*VLOOKUP(C13,$M$13:$O$24,3,0)*VLOOKUP(A13,$M$13:$O$24,3,0)</f>
        <v>2.3942767012204456E-2</v>
      </c>
      <c r="L13" t="s">
        <v>0</v>
      </c>
      <c r="M13" t="s">
        <v>9</v>
      </c>
      <c r="N13">
        <v>-7.5</v>
      </c>
      <c r="O13" s="2">
        <f>(1-NORMDIST(0.5,-(N13),13.86,TRUE)) + 0.5*(NORMDIST(0.5,-(N13),13.86,TRUE)-NORMDIST(-0.5,-(N13),13.86,TRUE))</f>
        <v>0.70566816732277282</v>
      </c>
      <c r="P13" s="3">
        <f>1-O13</f>
        <v>0.29433183267722718</v>
      </c>
    </row>
    <row r="14" spans="1:18" x14ac:dyDescent="0.2">
      <c r="A14" t="s">
        <v>9</v>
      </c>
      <c r="B14" t="s">
        <v>17</v>
      </c>
      <c r="C14" t="s">
        <v>16</v>
      </c>
      <c r="D14" t="s">
        <v>12</v>
      </c>
      <c r="E14" t="s">
        <v>15</v>
      </c>
      <c r="F14" t="s">
        <v>9</v>
      </c>
      <c r="G14" t="s">
        <v>15</v>
      </c>
      <c r="H14" t="s">
        <v>10</v>
      </c>
      <c r="I14" t="s">
        <v>11</v>
      </c>
      <c r="J14" s="2">
        <f>VLOOKUP(B14,$M$13:$O$24,3,0)*VLOOKUP(E14,$M$13:$O$24,3,0)*VLOOKUP(D14,$M$13:$O$24,3,0)*VLOOKUP(C14,$M$13:$O$24,3,0)*VLOOKUP(A14,$M$13:$O$24,3,0)</f>
        <v>2.3220095574207913E-2</v>
      </c>
      <c r="L14" t="s">
        <v>1</v>
      </c>
      <c r="M14" t="s">
        <v>10</v>
      </c>
      <c r="N14">
        <v>3.5</v>
      </c>
      <c r="O14" s="2">
        <f t="shared" ref="O14:O17" si="0">(1-NORMDIST(0.5,-(N14),13.86,TRUE)) + 0.5*(NORMDIST(0.5,-(N14),13.86,TRUE)-NORMDIST(-0.5,-(N14),13.86,TRUE))</f>
        <v>0.40038102535583048</v>
      </c>
      <c r="P14" s="3">
        <f t="shared" ref="P14:P17" si="1">1-O14</f>
        <v>0.59961897464416958</v>
      </c>
    </row>
    <row r="15" spans="1:18" x14ac:dyDescent="0.2">
      <c r="A15" t="s">
        <v>18</v>
      </c>
      <c r="B15" t="s">
        <v>17</v>
      </c>
      <c r="C15" t="s">
        <v>16</v>
      </c>
      <c r="D15" t="s">
        <v>14</v>
      </c>
      <c r="E15" t="s">
        <v>15</v>
      </c>
      <c r="F15" t="s">
        <v>15</v>
      </c>
      <c r="G15" t="s">
        <v>14</v>
      </c>
      <c r="H15" t="s">
        <v>9</v>
      </c>
      <c r="I15" t="s">
        <v>10</v>
      </c>
      <c r="J15" s="2">
        <f>VLOOKUP(B15,$M$13:$O$24,3,0)*VLOOKUP(E15,$M$13:$O$24,3,0)*VLOOKUP(D15,$M$13:$O$24,3,0)*VLOOKUP(C15,$M$13:$O$24,3,0)*VLOOKUP(A15,$M$13:$O$24,3,0)</f>
        <v>2.0613567723071533E-2</v>
      </c>
      <c r="L15" t="s">
        <v>2</v>
      </c>
      <c r="M15" t="s">
        <v>11</v>
      </c>
      <c r="N15">
        <v>-11.5</v>
      </c>
      <c r="O15" s="2">
        <f t="shared" si="0"/>
        <v>0.79650046801413976</v>
      </c>
      <c r="P15" s="3">
        <f t="shared" si="1"/>
        <v>0.20349953198586024</v>
      </c>
    </row>
    <row r="16" spans="1:18" x14ac:dyDescent="0.2">
      <c r="A16" t="s">
        <v>9</v>
      </c>
      <c r="B16" t="s">
        <v>17</v>
      </c>
      <c r="C16" t="s">
        <v>11</v>
      </c>
      <c r="D16" t="s">
        <v>12</v>
      </c>
      <c r="E16" t="s">
        <v>13</v>
      </c>
      <c r="F16" t="s">
        <v>9</v>
      </c>
      <c r="G16" t="s">
        <v>11</v>
      </c>
      <c r="H16" t="s">
        <v>10</v>
      </c>
      <c r="I16" t="s">
        <v>14</v>
      </c>
      <c r="J16" s="2">
        <f>VLOOKUP(B16,$M$13:$O$24,3,0)*VLOOKUP(E16,$M$13:$O$24,3,0)*VLOOKUP(D16,$M$13:$O$24,3,0)*VLOOKUP(C16,$M$13:$O$24,3,0)*VLOOKUP(A16,$M$13:$O$24,3,0)</f>
        <v>1.684704615508693E-2</v>
      </c>
      <c r="L16" t="s">
        <v>3</v>
      </c>
      <c r="M16" t="s">
        <v>12</v>
      </c>
      <c r="N16">
        <v>6.5</v>
      </c>
      <c r="O16" s="2">
        <f t="shared" si="0"/>
        <v>0.31965261725441702</v>
      </c>
      <c r="P16" s="3">
        <f t="shared" si="1"/>
        <v>0.68034738274558304</v>
      </c>
    </row>
    <row r="17" spans="1:16" x14ac:dyDescent="0.2">
      <c r="A17" t="s">
        <v>9</v>
      </c>
      <c r="B17" t="s">
        <v>10</v>
      </c>
      <c r="C17" t="s">
        <v>16</v>
      </c>
      <c r="D17" t="s">
        <v>12</v>
      </c>
      <c r="E17" t="s">
        <v>15</v>
      </c>
      <c r="F17" t="s">
        <v>9</v>
      </c>
      <c r="G17" t="s">
        <v>10</v>
      </c>
      <c r="H17" t="s">
        <v>15</v>
      </c>
      <c r="I17" t="s">
        <v>11</v>
      </c>
      <c r="J17" s="2">
        <f>VLOOKUP(B17,$M$13:$O$24,3,0)*VLOOKUP(E17,$M$13:$O$24,3,0)*VLOOKUP(D17,$M$13:$O$24,3,0)*VLOOKUP(C17,$M$13:$O$24,3,0)*VLOOKUP(A17,$M$13:$O$24,3,0)</f>
        <v>1.5504655569611977E-2</v>
      </c>
      <c r="L17" t="s">
        <v>4</v>
      </c>
      <c r="M17" t="s">
        <v>13</v>
      </c>
      <c r="N17">
        <v>14</v>
      </c>
      <c r="O17" s="2">
        <f t="shared" si="0"/>
        <v>0.15638085071358804</v>
      </c>
      <c r="P17" s="3">
        <f t="shared" si="1"/>
        <v>0.84361914928641202</v>
      </c>
    </row>
    <row r="18" spans="1:16" x14ac:dyDescent="0.2">
      <c r="A18" t="s">
        <v>18</v>
      </c>
      <c r="B18" t="s">
        <v>17</v>
      </c>
      <c r="C18" t="s">
        <v>11</v>
      </c>
      <c r="D18" t="s">
        <v>14</v>
      </c>
      <c r="E18" t="s">
        <v>13</v>
      </c>
      <c r="F18" t="s">
        <v>9</v>
      </c>
      <c r="G18" t="s">
        <v>11</v>
      </c>
      <c r="H18" t="s">
        <v>14</v>
      </c>
      <c r="I18" t="s">
        <v>10</v>
      </c>
      <c r="J18" s="2">
        <f>VLOOKUP(B18,$M$13:$O$24,3,0)*VLOOKUP(E18,$M$13:$O$24,3,0)*VLOOKUP(D18,$M$13:$O$24,3,0)*VLOOKUP(C18,$M$13:$O$24,3,0)*VLOOKUP(A18,$M$13:$O$24,3,0)</f>
        <v>1.4955912896299207E-2</v>
      </c>
    </row>
    <row r="19" spans="1:16" x14ac:dyDescent="0.2">
      <c r="A19" t="s">
        <v>18</v>
      </c>
      <c r="B19" t="s">
        <v>10</v>
      </c>
      <c r="C19" t="s">
        <v>16</v>
      </c>
      <c r="D19" t="s">
        <v>14</v>
      </c>
      <c r="E19" t="s">
        <v>15</v>
      </c>
      <c r="F19" t="s">
        <v>15</v>
      </c>
      <c r="G19" t="s">
        <v>10</v>
      </c>
      <c r="H19" t="s">
        <v>14</v>
      </c>
      <c r="I19" t="s">
        <v>9</v>
      </c>
      <c r="J19" s="2">
        <f>VLOOKUP(B19,$M$13:$O$24,3,0)*VLOOKUP(E19,$M$13:$O$24,3,0)*VLOOKUP(D19,$M$13:$O$24,3,0)*VLOOKUP(C19,$M$13:$O$24,3,0)*VLOOKUP(A19,$M$13:$O$24,3,0)</f>
        <v>1.3764209823584979E-2</v>
      </c>
      <c r="M19" t="s">
        <v>23</v>
      </c>
      <c r="O19" t="s">
        <v>23</v>
      </c>
    </row>
    <row r="20" spans="1:16" x14ac:dyDescent="0.2">
      <c r="A20" t="s">
        <v>9</v>
      </c>
      <c r="B20" t="s">
        <v>10</v>
      </c>
      <c r="C20" t="s">
        <v>11</v>
      </c>
      <c r="D20" t="s">
        <v>12</v>
      </c>
      <c r="E20" t="s">
        <v>13</v>
      </c>
      <c r="F20" t="s">
        <v>9</v>
      </c>
      <c r="G20" t="s">
        <v>10</v>
      </c>
      <c r="H20" t="s">
        <v>11</v>
      </c>
      <c r="I20" t="s">
        <v>14</v>
      </c>
      <c r="J20" s="2">
        <f>VLOOKUP(B20,$M$13:$O$24,3,0)*VLOOKUP(E20,$M$13:$O$24,3,0)*VLOOKUP(D20,$M$13:$O$24,3,0)*VLOOKUP(C20,$M$13:$O$24,3,0)*VLOOKUP(A20,$M$13:$O$24,3,0)</f>
        <v>1.1249206411110515E-2</v>
      </c>
      <c r="M20" t="s">
        <v>18</v>
      </c>
      <c r="N20">
        <f>-1*N13</f>
        <v>7.5</v>
      </c>
      <c r="O20" s="3">
        <f>P13</f>
        <v>0.29433183267722718</v>
      </c>
    </row>
    <row r="21" spans="1:16" x14ac:dyDescent="0.2">
      <c r="A21" t="s">
        <v>18</v>
      </c>
      <c r="B21" t="s">
        <v>10</v>
      </c>
      <c r="C21" t="s">
        <v>11</v>
      </c>
      <c r="D21" t="s">
        <v>14</v>
      </c>
      <c r="E21" t="s">
        <v>13</v>
      </c>
      <c r="F21" t="s">
        <v>9</v>
      </c>
      <c r="G21" t="s">
        <v>10</v>
      </c>
      <c r="H21" t="s">
        <v>11</v>
      </c>
      <c r="I21" t="s">
        <v>14</v>
      </c>
      <c r="J21" s="2">
        <f>VLOOKUP(B21,$M$13:$O$24,3,0)*VLOOKUP(E21,$M$13:$O$24,3,0)*VLOOKUP(D21,$M$13:$O$24,3,0)*VLOOKUP(C21,$M$13:$O$24,3,0)*VLOOKUP(A21,$M$13:$O$24,3,0)</f>
        <v>9.9864480507913314E-3</v>
      </c>
      <c r="M21" t="s">
        <v>17</v>
      </c>
      <c r="N21">
        <f t="shared" ref="N21:N24" si="2">-1*N14</f>
        <v>-3.5</v>
      </c>
      <c r="O21" s="3">
        <f t="shared" ref="O21:O24" si="3">P14</f>
        <v>0.59961897464416958</v>
      </c>
    </row>
    <row r="22" spans="1:16" x14ac:dyDescent="0.2">
      <c r="A22" t="s">
        <v>18</v>
      </c>
      <c r="B22" t="s">
        <v>17</v>
      </c>
      <c r="C22" t="s">
        <v>16</v>
      </c>
      <c r="D22" t="s">
        <v>12</v>
      </c>
      <c r="E22" t="s">
        <v>15</v>
      </c>
      <c r="F22" t="s">
        <v>15</v>
      </c>
      <c r="G22" t="s">
        <v>9</v>
      </c>
      <c r="H22" t="s">
        <v>10</v>
      </c>
      <c r="I22" t="s">
        <v>11</v>
      </c>
      <c r="J22" s="2">
        <f>VLOOKUP(B22,$M$13:$O$24,3,0)*VLOOKUP(E22,$M$13:$O$24,3,0)*VLOOKUP(D22,$M$13:$O$24,3,0)*VLOOKUP(C22,$M$13:$O$24,3,0)*VLOOKUP(A22,$M$13:$O$24,3,0)</f>
        <v>9.6850242107788392E-3</v>
      </c>
      <c r="M22" t="s">
        <v>16</v>
      </c>
      <c r="N22">
        <f t="shared" si="2"/>
        <v>11.5</v>
      </c>
      <c r="O22" s="3">
        <f t="shared" si="3"/>
        <v>0.20349953198586024</v>
      </c>
    </row>
    <row r="23" spans="1:16" x14ac:dyDescent="0.2">
      <c r="A23" t="s">
        <v>9</v>
      </c>
      <c r="B23" t="s">
        <v>17</v>
      </c>
      <c r="C23" t="s">
        <v>16</v>
      </c>
      <c r="D23" t="s">
        <v>14</v>
      </c>
      <c r="E23" t="s">
        <v>13</v>
      </c>
      <c r="F23" t="s">
        <v>9</v>
      </c>
      <c r="G23" t="s">
        <v>14</v>
      </c>
      <c r="H23" t="s">
        <v>10</v>
      </c>
      <c r="I23" t="s">
        <v>11</v>
      </c>
      <c r="J23" s="2">
        <f>VLOOKUP(B23,$M$13:$O$24,3,0)*VLOOKUP(E23,$M$13:$O$24,3,0)*VLOOKUP(D23,$M$13:$O$24,3,0)*VLOOKUP(C23,$M$13:$O$24,3,0)*VLOOKUP(A23,$M$13:$O$24,3,0)</f>
        <v>9.1612260394559695E-3</v>
      </c>
      <c r="M23" t="s">
        <v>14</v>
      </c>
      <c r="N23">
        <f t="shared" si="2"/>
        <v>-6.5</v>
      </c>
      <c r="O23" s="3">
        <f t="shared" si="3"/>
        <v>0.68034738274558304</v>
      </c>
    </row>
    <row r="24" spans="1:16" x14ac:dyDescent="0.2">
      <c r="A24" t="s">
        <v>18</v>
      </c>
      <c r="B24" t="s">
        <v>17</v>
      </c>
      <c r="C24" t="s">
        <v>11</v>
      </c>
      <c r="D24" t="s">
        <v>12</v>
      </c>
      <c r="E24" t="s">
        <v>13</v>
      </c>
      <c r="F24" t="s">
        <v>9</v>
      </c>
      <c r="G24" t="s">
        <v>11</v>
      </c>
      <c r="H24" t="s">
        <v>10</v>
      </c>
      <c r="I24" t="s">
        <v>14</v>
      </c>
      <c r="J24" s="2">
        <f>VLOOKUP(B24,$M$13:$O$24,3,0)*VLOOKUP(E24,$M$13:$O$24,3,0)*VLOOKUP(D24,$M$13:$O$24,3,0)*VLOOKUP(C24,$M$13:$O$24,3,0)*VLOOKUP(A24,$M$13:$O$24,3,0)</f>
        <v>7.0268466109744401E-3</v>
      </c>
      <c r="M24" t="s">
        <v>15</v>
      </c>
      <c r="N24">
        <f t="shared" si="2"/>
        <v>-14</v>
      </c>
      <c r="O24" s="3">
        <f t="shared" si="3"/>
        <v>0.84361914928641202</v>
      </c>
    </row>
    <row r="25" spans="1:16" x14ac:dyDescent="0.2">
      <c r="A25" t="s">
        <v>18</v>
      </c>
      <c r="B25" t="s">
        <v>10</v>
      </c>
      <c r="C25" t="s">
        <v>16</v>
      </c>
      <c r="D25" t="s">
        <v>12</v>
      </c>
      <c r="E25" t="s">
        <v>15</v>
      </c>
      <c r="F25" t="s">
        <v>15</v>
      </c>
      <c r="G25" t="s">
        <v>10</v>
      </c>
      <c r="H25" t="s">
        <v>9</v>
      </c>
      <c r="I25" t="s">
        <v>11</v>
      </c>
      <c r="J25" s="2">
        <f>VLOOKUP(B25,$M$13:$O$24,3,0)*VLOOKUP(E25,$M$13:$O$24,3,0)*VLOOKUP(D25,$M$13:$O$24,3,0)*VLOOKUP(C25,$M$13:$O$24,3,0)*VLOOKUP(A25,$M$13:$O$24,3,0)</f>
        <v>6.4669399870289435E-3</v>
      </c>
    </row>
    <row r="26" spans="1:16" x14ac:dyDescent="0.2">
      <c r="A26" t="s">
        <v>9</v>
      </c>
      <c r="B26" t="s">
        <v>10</v>
      </c>
      <c r="C26" t="s">
        <v>16</v>
      </c>
      <c r="D26" t="s">
        <v>14</v>
      </c>
      <c r="E26" t="s">
        <v>13</v>
      </c>
      <c r="F26" t="s">
        <v>9</v>
      </c>
      <c r="G26" t="s">
        <v>10</v>
      </c>
      <c r="H26" t="s">
        <v>14</v>
      </c>
      <c r="I26" t="s">
        <v>11</v>
      </c>
      <c r="J26" s="2">
        <f>VLOOKUP(B26,$M$13:$O$24,3,0)*VLOOKUP(E26,$M$13:$O$24,3,0)*VLOOKUP(D26,$M$13:$O$24,3,0)*VLOOKUP(C26,$M$13:$O$24,3,0)*VLOOKUP(A26,$M$13:$O$24,3,0)</f>
        <v>6.1171864639050083E-3</v>
      </c>
    </row>
    <row r="27" spans="1:16" x14ac:dyDescent="0.2">
      <c r="A27" t="s">
        <v>18</v>
      </c>
      <c r="B27" t="s">
        <v>10</v>
      </c>
      <c r="C27" t="s">
        <v>11</v>
      </c>
      <c r="D27" t="s">
        <v>12</v>
      </c>
      <c r="E27" t="s">
        <v>13</v>
      </c>
      <c r="F27" t="s">
        <v>9</v>
      </c>
      <c r="G27" t="s">
        <v>10</v>
      </c>
      <c r="H27" t="s">
        <v>11</v>
      </c>
      <c r="I27" t="s">
        <v>14</v>
      </c>
      <c r="J27" s="2">
        <f>VLOOKUP(B27,$M$13:$O$24,3,0)*VLOOKUP(E27,$M$13:$O$24,3,0)*VLOOKUP(D27,$M$13:$O$24,3,0)*VLOOKUP(C27,$M$13:$O$24,3,0)*VLOOKUP(A27,$M$13:$O$24,3,0)</f>
        <v>4.6920063741972924E-3</v>
      </c>
    </row>
    <row r="28" spans="1:16" x14ac:dyDescent="0.2">
      <c r="A28" t="s">
        <v>9</v>
      </c>
      <c r="B28" t="s">
        <v>17</v>
      </c>
      <c r="C28" t="s">
        <v>16</v>
      </c>
      <c r="D28" t="s">
        <v>12</v>
      </c>
      <c r="E28" t="s">
        <v>13</v>
      </c>
      <c r="F28" t="s">
        <v>9</v>
      </c>
      <c r="G28" t="s">
        <v>10</v>
      </c>
      <c r="H28" t="s">
        <v>11</v>
      </c>
      <c r="I28" t="s">
        <v>14</v>
      </c>
      <c r="J28" s="2">
        <f>VLOOKUP(B28,$M$13:$O$24,3,0)*VLOOKUP(E28,$M$13:$O$24,3,0)*VLOOKUP(D28,$M$13:$O$24,3,0)*VLOOKUP(C28,$M$13:$O$24,3,0)*VLOOKUP(A28,$M$13:$O$24,3,0)</f>
        <v>4.3042862441149436E-3</v>
      </c>
    </row>
    <row r="29" spans="1:16" x14ac:dyDescent="0.2">
      <c r="A29" t="s">
        <v>18</v>
      </c>
      <c r="B29" t="s">
        <v>17</v>
      </c>
      <c r="C29" t="s">
        <v>16</v>
      </c>
      <c r="D29" t="s">
        <v>14</v>
      </c>
      <c r="E29" t="s">
        <v>13</v>
      </c>
      <c r="F29" t="s">
        <v>9</v>
      </c>
      <c r="G29" t="s">
        <v>14</v>
      </c>
      <c r="H29" t="s">
        <v>10</v>
      </c>
      <c r="I29" t="s">
        <v>11</v>
      </c>
      <c r="J29" s="2">
        <f>VLOOKUP(B29,$M$13:$O$24,3,0)*VLOOKUP(E29,$M$13:$O$24,3,0)*VLOOKUP(D29,$M$13:$O$24,3,0)*VLOOKUP(C29,$M$13:$O$24,3,0)*VLOOKUP(A29,$M$13:$O$24,3,0)</f>
        <v>3.8211167438562642E-3</v>
      </c>
    </row>
    <row r="30" spans="1:16" x14ac:dyDescent="0.2">
      <c r="A30" t="s">
        <v>9</v>
      </c>
      <c r="B30" t="s">
        <v>10</v>
      </c>
      <c r="C30" t="s">
        <v>16</v>
      </c>
      <c r="D30" t="s">
        <v>12</v>
      </c>
      <c r="E30" t="s">
        <v>13</v>
      </c>
      <c r="F30" t="s">
        <v>9</v>
      </c>
      <c r="G30" t="s">
        <v>10</v>
      </c>
      <c r="H30" t="s">
        <v>11</v>
      </c>
      <c r="I30" t="s">
        <v>14</v>
      </c>
      <c r="J30" s="2">
        <f>VLOOKUP(B30,$M$13:$O$24,3,0)*VLOOKUP(E30,$M$13:$O$24,3,0)*VLOOKUP(D30,$M$13:$O$24,3,0)*VLOOKUP(C30,$M$13:$O$24,3,0)*VLOOKUP(A30,$M$13:$O$24,3,0)</f>
        <v>2.8740827303979557E-3</v>
      </c>
    </row>
    <row r="31" spans="1:16" x14ac:dyDescent="0.2">
      <c r="A31" t="s">
        <v>18</v>
      </c>
      <c r="B31" t="s">
        <v>10</v>
      </c>
      <c r="C31" t="s">
        <v>16</v>
      </c>
      <c r="D31" t="s">
        <v>14</v>
      </c>
      <c r="E31" t="s">
        <v>13</v>
      </c>
      <c r="F31" t="s">
        <v>9</v>
      </c>
      <c r="G31" t="s">
        <v>10</v>
      </c>
      <c r="H31" t="s">
        <v>14</v>
      </c>
      <c r="I31" t="s">
        <v>11</v>
      </c>
      <c r="J31" s="2">
        <f>VLOOKUP(B31,$M$13:$O$24,3,0)*VLOOKUP(E31,$M$13:$O$24,3,0)*VLOOKUP(D31,$M$13:$O$24,3,0)*VLOOKUP(C31,$M$13:$O$24,3,0)*VLOOKUP(A31,$M$13:$O$24,3,0)</f>
        <v>2.5514580168470979E-3</v>
      </c>
    </row>
    <row r="32" spans="1:16" x14ac:dyDescent="0.2">
      <c r="A32" t="s">
        <v>18</v>
      </c>
      <c r="B32" t="s">
        <v>17</v>
      </c>
      <c r="C32" t="s">
        <v>16</v>
      </c>
      <c r="D32" t="s">
        <v>12</v>
      </c>
      <c r="E32" t="s">
        <v>13</v>
      </c>
      <c r="F32" t="s">
        <v>9</v>
      </c>
      <c r="G32" t="s">
        <v>10</v>
      </c>
      <c r="H32" t="s">
        <v>11</v>
      </c>
      <c r="I32" t="s">
        <v>14</v>
      </c>
      <c r="J32" s="2">
        <f>VLOOKUP(B32,$M$13:$O$24,3,0)*VLOOKUP(E32,$M$13:$O$24,3,0)*VLOOKUP(D32,$M$13:$O$24,3,0)*VLOOKUP(C32,$M$13:$O$24,3,0)*VLOOKUP(A32,$M$13:$O$24,3,0)</f>
        <v>1.7953033979188338E-3</v>
      </c>
    </row>
    <row r="33" spans="1:10" x14ac:dyDescent="0.2">
      <c r="A33" t="s">
        <v>18</v>
      </c>
      <c r="B33" t="s">
        <v>10</v>
      </c>
      <c r="C33" t="s">
        <v>16</v>
      </c>
      <c r="D33" t="s">
        <v>12</v>
      </c>
      <c r="E33" t="s">
        <v>13</v>
      </c>
      <c r="F33" t="s">
        <v>9</v>
      </c>
      <c r="G33" t="s">
        <v>10</v>
      </c>
      <c r="H33" t="s">
        <v>11</v>
      </c>
      <c r="I33" t="s">
        <v>14</v>
      </c>
      <c r="J33" s="2">
        <f>VLOOKUP(B33,$M$13:$O$24,3,0)*VLOOKUP(E33,$M$13:$O$24,3,0)*VLOOKUP(D33,$M$13:$O$24,3,0)*VLOOKUP(C33,$M$13:$O$24,3,0)*VLOOKUP(A33,$M$13:$O$24,3,0)</f>
        <v>1.1987702952697722E-3</v>
      </c>
    </row>
  </sheetData>
  <sortState ref="M3:R7">
    <sortCondition descending="1" ref="R3:R7"/>
  </sortState>
  <mergeCells count="2">
    <mergeCell ref="O11:P11"/>
    <mergeCell ref="M1:R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2020-12-28T18:13:52Z</dcterms:created>
  <dcterms:modified xsi:type="dcterms:W3CDTF">2020-12-28T18:33:59Z</dcterms:modified>
</cp:coreProperties>
</file>